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'Лист1'!$A$1:$F$79</definedName>
  </definedNames>
  <calcPr fullCalcOnLoad="1"/>
</workbook>
</file>

<file path=xl/sharedStrings.xml><?xml version="1.0" encoding="utf-8"?>
<sst xmlns="http://schemas.openxmlformats.org/spreadsheetml/2006/main" count="147" uniqueCount="143">
  <si>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</si>
  <si>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</si>
  <si>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</si>
  <si>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</si>
  <si>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РФ)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</si>
  <si>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</si>
  <si>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</si>
  <si>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</si>
  <si>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Платежи при пользовании природными ресурсами</t>
  </si>
  <si>
    <t>Доходы от продажи материальных и нематериальных активов</t>
  </si>
  <si>
    <t>Безвозмездные поступления</t>
  </si>
  <si>
    <t>ВСЕГО ДОХОДОВ</t>
  </si>
  <si>
    <t>Штрафы, санкции, возмещение ущерба</t>
  </si>
  <si>
    <t>НАЛОГОВЫЕ ДОХОДЫ</t>
  </si>
  <si>
    <t>НЕНАЛОГОВЫЕ ДОХОДЫ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</si>
  <si>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</si>
  <si>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</si>
  <si>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Налоги, сборы и регулярные платежи за пользование прородными ресурсами</t>
  </si>
  <si>
    <t xml:space="preserve">Налог на добычу общераспостраненных полезных ископаемых </t>
  </si>
  <si>
    <t>Коды бюджетной классификации Российской Федерации</t>
  </si>
  <si>
    <t xml:space="preserve">Наименование 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</si>
  <si>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</si>
  <si>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</si>
  <si>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</si>
  <si>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</si>
  <si>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</si>
  <si>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</si>
  <si>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Социальная политика</t>
  </si>
  <si>
    <t>Дефицит, профицит  (-,+)</t>
  </si>
  <si>
    <t>РАСХОДЫ</t>
  </si>
  <si>
    <t>0100</t>
  </si>
  <si>
    <t>0300</t>
  </si>
  <si>
    <t>0400</t>
  </si>
  <si>
    <t>0500</t>
  </si>
  <si>
    <t>0700</t>
  </si>
  <si>
    <t>0800</t>
  </si>
  <si>
    <t>Раздел</t>
  </si>
  <si>
    <t>ВСЕГО РАСХОДОВ</t>
  </si>
  <si>
    <t>2</t>
  </si>
  <si>
    <t>Дотации бюджетам субъектов Российской Федерации и муниципальных образований</t>
  </si>
  <si>
    <t xml:space="preserve"> 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</si>
  <si>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</si>
  <si>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</si>
  <si>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Физическая культура и спорт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</si>
  <si>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</si>
  <si>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в соответствии со статьями 227,227.1, и 228 Налогового кодекса Российской Федерации</t>
  </si>
  <si>
    <t>182 1 0102020 01 0000 110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</si>
  <si>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</si>
  <si>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</si>
  <si>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</si>
  <si>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</si>
  <si>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петента в соответствии со статьей 227.1 Налогового кодекса Российской Федерации</t>
  </si>
  <si>
    <t xml:space="preserve">Единый сельскохозяйственный налог </t>
  </si>
  <si>
    <t xml:space="preserve">Прочие доходы от оказания платных услуг (работ) получателями средств бюджетов муниципальных районов </t>
  </si>
  <si>
    <t>Доходы от реализации иного имущества находящегося в собственности муниципальных районов (за исключением имущества муниципальных, бюджетных и автономных учреждений,а также имущества муниципальных унитарных предприятий, в том числе казенных),в части реализации основных средств по указанному имуществу</t>
  </si>
  <si>
    <t>Прочие неналоговые доходы бюджетов муниципальных районов</t>
  </si>
  <si>
    <t>Налоги на товары (работы, услуги)реализуемые на территории Российской Федерации</t>
  </si>
  <si>
    <t>0600</t>
  </si>
  <si>
    <t>Охрана окружающей среды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</si>
  <si>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</si>
  <si>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в виде прибыли, приходящейся на доли в уставных капиталах</t>
  </si>
  <si>
    <t>Налог, взымаемый в связи с применением патентной системой</t>
  </si>
  <si>
    <t>182 1 05 02010 02 0000 110</t>
  </si>
  <si>
    <t>182 1 05 03010 01 0000 110</t>
  </si>
  <si>
    <t>182 1 05 04020 02 0000110</t>
  </si>
  <si>
    <t>182 1 07 01020 01 0000 110</t>
  </si>
  <si>
    <t>182 1 08 03010 01 0000 110</t>
  </si>
  <si>
    <t>302 1 11 01050 05 0000 120</t>
  </si>
  <si>
    <t>048 1 12 01000 01 0000 120</t>
  </si>
  <si>
    <t>Налоговые и неналоговые доходы</t>
  </si>
  <si>
    <t>000 1 05 00000 00 0000 000</t>
  </si>
  <si>
    <t>000 1 01 02000 01 0000 110</t>
  </si>
  <si>
    <t>000 1 07 00000 00 0000 000</t>
  </si>
  <si>
    <t>000 1 08 00000 00 0000 000</t>
  </si>
  <si>
    <t>000 1 03 00000 01 0000 000</t>
  </si>
  <si>
    <t>000 1  11 00000 00 0000 000</t>
  </si>
  <si>
    <t>000 1 12 00000 00 0000 120</t>
  </si>
  <si>
    <t>000 1 13 00000 00 0000 000</t>
  </si>
  <si>
    <t>073 1 13 01995 05 0000 130</t>
  </si>
  <si>
    <t>000 1 14 00000 00 0000 000</t>
  </si>
  <si>
    <t>000 1 16 00000 00 0000 000</t>
  </si>
  <si>
    <t>000 2 00 00000 00 0000 000</t>
  </si>
  <si>
    <t>000 1 00 00000 00 0000 000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</si>
  <si>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терртиторий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</si>
  <si>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</si>
  <si>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</si>
  <si>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Иные межбюджетные трансферты</t>
  </si>
  <si>
    <t>092 2 02 10000 00 0000 150</t>
  </si>
  <si>
    <t>092 2 02 2000000 0000 150</t>
  </si>
  <si>
    <t>092 2 02 30000 00 0000 150</t>
  </si>
  <si>
    <t>092 2 02 40000 00 0000 150</t>
  </si>
  <si>
    <t>092 2 19 05000 05 0000 150</t>
  </si>
  <si>
    <t>000 1 17 01050 05 0000 180</t>
  </si>
  <si>
    <t>000 1 17 00000 00 0000 180</t>
  </si>
  <si>
    <t>Невыясненные постпления</t>
  </si>
  <si>
    <t>302 1 11 05035 05 0000 120</t>
  </si>
  <si>
    <t>302 1 11 07015 05 0000 120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</si>
  <si>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</si>
  <si>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</si>
  <si>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</si>
  <si>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</si>
  <si>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3021 13 01995 05 0000 130</t>
  </si>
  <si>
    <t>302 1 14 02053 05 0000 410</t>
  </si>
  <si>
    <t>073 1 17 05050 05 0000 180</t>
  </si>
  <si>
    <t xml:space="preserve">  
Налог, взимаемый с налогоплательщиков, выбравших в качестве объекта налогообложения доходы
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</si>
  <si>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</si>
  <si>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182 1 05 01011 01 0000 110</t>
  </si>
  <si>
    <t xml:space="preserve"> 182 1 05 01021 01 0000 110</t>
  </si>
  <si>
    <t xml:space="preserve"> 182 1 05 01050 01 0000 110</t>
  </si>
  <si>
    <t>082 1 11 05013 05 0000 120</t>
  </si>
  <si>
    <t>082 1 11 0513 13 0000 120</t>
  </si>
  <si>
    <t>082 1 14 06013 05 0000 430</t>
  </si>
  <si>
    <t>082 1 14 06013 13 0000 430</t>
  </si>
  <si>
    <t>Прочие доходы от компенсации затрат бюджетов муниципальных районов</t>
  </si>
  <si>
    <t>1301</t>
  </si>
  <si>
    <t>Обслужиание государственного (муниципального) долга</t>
  </si>
  <si>
    <t>082 1 17 05050 05 0000 180</t>
  </si>
  <si>
    <t>166 1 17 05050 05 0000 180</t>
  </si>
  <si>
    <t>Оценка ожидаемого исполнения бюджета Гаврилово-Посадского муниципального района по доходам и расходам за 2023 год</t>
  </si>
  <si>
    <t>Утверждено по бюджету на 2023 год (руб.)</t>
  </si>
  <si>
    <t>Фактически поступило за 9 месяцев 2023 г. (руб.)</t>
  </si>
  <si>
    <t>Ожидаемое исполнение за 2023 год (руб.)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</si>
  <si>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</si>
  <si>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182 1 01 02080 01 0000 110</t>
  </si>
  <si>
    <t>182 1 01 02130 01 0000 110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</si>
  <si>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</si>
  <si>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</si>
  <si>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</si>
  <si>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 xml:space="preserve"> 182 1 03 02231 01 0000 110</t>
  </si>
  <si>
    <t>182 1 03 02241 01 0000 110</t>
  </si>
  <si>
    <t>182 1 03 02261 01 0000 110</t>
  </si>
  <si>
    <t>182 1 02 02251 01 0000 110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</si>
  <si>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</si>
  <si>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</si>
  <si>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</si>
  <si>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</si>
  <si>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</si>
  <si>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 xml:space="preserve">
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</si>
  <si>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>182 1 09 07033 05 0000 110</t>
  </si>
  <si>
    <t>000 1 09 07000 00 0000 110</t>
  </si>
  <si>
    <t>Доходы бюджетов муниципальных районов от возврата бюджетными учреждениями остатков субсидий прошлых лет</t>
  </si>
  <si>
    <t>0732 18 05010 05 0000 110</t>
  </si>
  <si>
    <t>082 1 13 02995 05 0000 130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</si>
</sst>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left" wrapText="1" indent="2"/>
      <protection/>
    </xf>
    <xf numFmtId="49" fontId="29" fillId="0" borderId="2">
      <alignment horizontal="center"/>
      <protection/>
    </xf>
    <xf numFmtId="4" fontId="29" fillId="0" borderId="2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10" applyNumberFormat="0" applyFont="0" applyAlignment="0" applyProtection="0"/>
    <xf numFmtId="9" fontId="1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4" fillId="0" borderId="12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NumberFormat="1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72" fontId="4" fillId="0" borderId="0" xfId="0" applyNumberFormat="1" applyFont="1" applyBorder="1" applyAlignment="1">
      <alignment horizontal="center" vertical="top"/>
    </xf>
    <xf numFmtId="0" fontId="3" fillId="0" borderId="12" xfId="0" applyFont="1" applyFill="1" applyBorder="1" applyAlignment="1">
      <alignment vertical="top"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12" xfId="0" applyFont="1" applyBorder="1" applyAlignment="1">
      <alignment vertical="top" wrapText="1"/>
    </xf>
    <xf numFmtId="49" fontId="7" fillId="0" borderId="12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justify" vertical="top" wrapText="1"/>
    </xf>
    <xf numFmtId="49" fontId="4" fillId="0" borderId="12" xfId="0" applyNumberFormat="1" applyFont="1" applyBorder="1" applyAlignment="1">
      <alignment horizontal="justify" vertical="top" wrapText="1"/>
    </xf>
    <xf numFmtId="0" fontId="4" fillId="0" borderId="12" xfId="0" applyNumberFormat="1" applyFont="1" applyBorder="1" applyAlignment="1">
      <alignment horizontal="justify" vertical="top" wrapText="1"/>
    </xf>
    <xf numFmtId="2" fontId="45" fillId="0" borderId="12" xfId="0" applyNumberFormat="1" applyFont="1" applyBorder="1" applyAlignment="1">
      <alignment horizontal="justify" vertical="top" wrapText="1"/>
    </xf>
    <xf numFmtId="2" fontId="45" fillId="0" borderId="12" xfId="0" applyNumberFormat="1" applyFont="1" applyBorder="1" applyAlignment="1">
      <alignment horizontal="left" vertical="top" wrapText="1"/>
    </xf>
    <xf numFmtId="2" fontId="4" fillId="0" borderId="12" xfId="0" applyNumberFormat="1" applyFont="1" applyBorder="1" applyAlignment="1">
      <alignment horizontal="justify" vertical="top" wrapText="1"/>
    </xf>
    <xf numFmtId="4" fontId="3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top"/>
    </xf>
    <xf numFmtId="4" fontId="0" fillId="0" borderId="0" xfId="0" applyNumberFormat="1" applyAlignment="1">
      <alignment/>
    </xf>
    <xf numFmtId="4" fontId="3" fillId="0" borderId="0" xfId="0" applyNumberFormat="1" applyFont="1" applyBorder="1" applyAlignment="1">
      <alignment vertical="top"/>
    </xf>
    <xf numFmtId="4" fontId="3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6" fillId="0" borderId="12" xfId="0" applyNumberFormat="1" applyFont="1" applyBorder="1" applyAlignment="1">
      <alignment/>
    </xf>
    <xf numFmtId="4" fontId="0" fillId="0" borderId="0" xfId="0" applyNumberFormat="1" applyAlignment="1">
      <alignment/>
    </xf>
    <xf numFmtId="2" fontId="6" fillId="0" borderId="12" xfId="0" applyNumberFormat="1" applyFont="1" applyBorder="1" applyAlignment="1">
      <alignment horizontal="justify" vertical="top" wrapText="1"/>
    </xf>
    <xf numFmtId="0" fontId="4" fillId="0" borderId="12" xfId="0" applyFont="1" applyBorder="1" applyAlignment="1">
      <alignment horizontal="left" wrapText="1"/>
    </xf>
    <xf numFmtId="4" fontId="4" fillId="0" borderId="12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4" fontId="9" fillId="0" borderId="12" xfId="0" applyNumberFormat="1" applyFont="1" applyBorder="1" applyAlignment="1">
      <alignment vertical="top"/>
    </xf>
    <xf numFmtId="0" fontId="0" fillId="0" borderId="0" xfId="0" applyAlignment="1">
      <alignment horizontal="center" vertical="top"/>
    </xf>
    <xf numFmtId="0" fontId="46" fillId="0" borderId="12" xfId="0" applyFont="1" applyBorder="1" applyAlignment="1">
      <alignment horizontal="center" vertical="top" wrapText="1"/>
    </xf>
    <xf numFmtId="4" fontId="46" fillId="0" borderId="12" xfId="0" applyNumberFormat="1" applyFont="1" applyBorder="1" applyAlignment="1">
      <alignment vertical="top"/>
    </xf>
    <xf numFmtId="0" fontId="46" fillId="0" borderId="12" xfId="0" applyFont="1" applyBorder="1" applyAlignment="1">
      <alignment vertical="top"/>
    </xf>
    <xf numFmtId="0" fontId="46" fillId="0" borderId="12" xfId="0" applyFont="1" applyBorder="1" applyAlignment="1">
      <alignment horizontal="center" vertical="top"/>
    </xf>
    <xf numFmtId="0" fontId="46" fillId="0" borderId="12" xfId="0" applyFont="1" applyBorder="1" applyAlignment="1">
      <alignment vertical="top" wrapText="1"/>
    </xf>
    <xf numFmtId="2" fontId="45" fillId="0" borderId="13" xfId="0" applyNumberFormat="1" applyFont="1" applyBorder="1" applyAlignment="1">
      <alignment horizontal="left" vertical="top" wrapText="1"/>
    </xf>
    <xf numFmtId="0" fontId="9" fillId="0" borderId="12" xfId="0" applyFont="1" applyBorder="1" applyAlignment="1">
      <alignment vertical="top"/>
    </xf>
    <xf numFmtId="49" fontId="3" fillId="0" borderId="12" xfId="0" applyNumberFormat="1" applyFont="1" applyBorder="1" applyAlignment="1">
      <alignment horizontal="justify" wrapText="1"/>
    </xf>
    <xf numFmtId="49" fontId="3" fillId="0" borderId="12" xfId="0" applyNumberFormat="1" applyFont="1" applyBorder="1" applyAlignment="1">
      <alignment vertical="top" wrapText="1"/>
    </xf>
    <xf numFmtId="4" fontId="47" fillId="0" borderId="2" xfId="35" applyNumberFormat="1" applyFont="1" applyAlignment="1" applyProtection="1">
      <alignment horizontal="right" vertical="top"/>
      <protection/>
    </xf>
    <xf numFmtId="49" fontId="3" fillId="0" borderId="12" xfId="0" applyNumberFormat="1" applyFont="1" applyBorder="1" applyAlignment="1">
      <alignment vertical="top"/>
    </xf>
    <xf numFmtId="4" fontId="10" fillId="0" borderId="12" xfId="0" applyNumberFormat="1" applyFont="1" applyBorder="1" applyAlignment="1">
      <alignment vertical="top"/>
    </xf>
    <xf numFmtId="49" fontId="9" fillId="0" borderId="12" xfId="0" applyNumberFormat="1" applyFont="1" applyBorder="1" applyAlignment="1">
      <alignment horizontal="center" vertical="top" wrapText="1"/>
    </xf>
    <xf numFmtId="4" fontId="10" fillId="0" borderId="12" xfId="0" applyNumberFormat="1" applyFont="1" applyBorder="1" applyAlignment="1">
      <alignment/>
    </xf>
    <xf numFmtId="4" fontId="48" fillId="0" borderId="12" xfId="0" applyNumberFormat="1" applyFont="1" applyBorder="1" applyAlignment="1">
      <alignment vertical="top"/>
    </xf>
    <xf numFmtId="4" fontId="49" fillId="0" borderId="12" xfId="0" applyNumberFormat="1" applyFont="1" applyBorder="1" applyAlignment="1">
      <alignment vertical="top"/>
    </xf>
    <xf numFmtId="0" fontId="5" fillId="0" borderId="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3" xfId="34"/>
    <cellStyle name="xl4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&#1050;&#1077;&#1081;&#1089;&#1080;&#1089;&#1090;&#1077;&#1084;&#1089;\&#1057;&#1074;&#1086;&#1076;-&#1057;&#1052;&#1040;&#1056;&#1058;\ReportManager\0503317G_20210101_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43">
          <cell r="A43" t="str">
            <v>  
Минимальный налог, зачисляемый в бюджеты субъектов Российской Федерации (за налоговые периоды, истекшие до 1 января 2016 года)
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tabSelected="1" zoomScale="97" zoomScaleNormal="97" zoomScalePageLayoutView="0" workbookViewId="0" topLeftCell="A55">
      <selection activeCell="K61" sqref="K61"/>
    </sheetView>
  </sheetViews>
  <sheetFormatPr defaultColWidth="9.140625" defaultRowHeight="15"/>
  <cols>
    <col min="1" max="1" width="25.7109375" style="0" customWidth="1"/>
    <col min="2" max="2" width="29.57421875" style="0" customWidth="1"/>
    <col min="3" max="3" width="16.28125" style="0" customWidth="1"/>
    <col min="4" max="4" width="27.00390625" style="0" hidden="1" customWidth="1"/>
    <col min="5" max="5" width="16.7109375" style="0" customWidth="1"/>
    <col min="6" max="6" width="15.7109375" style="0" customWidth="1"/>
  </cols>
  <sheetData>
    <row r="1" spans="1:6" ht="57.75" customHeight="1">
      <c r="A1" s="61" t="s">
        <v>118</v>
      </c>
      <c r="B1" s="61"/>
      <c r="C1" s="61"/>
      <c r="D1" s="61"/>
      <c r="E1" s="61"/>
      <c r="F1" s="61"/>
    </row>
    <row r="2" spans="1:6" ht="62.25" customHeight="1">
      <c r="A2" s="10" t="s">
        <v>19</v>
      </c>
      <c r="B2" s="12" t="s">
        <v>20</v>
      </c>
      <c r="C2" s="10" t="s">
        <v>119</v>
      </c>
      <c r="D2" s="44"/>
      <c r="E2" s="45" t="s">
        <v>120</v>
      </c>
      <c r="F2" s="57" t="s">
        <v>121</v>
      </c>
    </row>
    <row r="3" spans="1:6" ht="15">
      <c r="A3" s="8">
        <v>1</v>
      </c>
      <c r="B3" s="8">
        <v>2</v>
      </c>
      <c r="C3" s="8">
        <v>3</v>
      </c>
      <c r="E3" s="18"/>
      <c r="F3" s="11">
        <v>4</v>
      </c>
    </row>
    <row r="4" spans="1:6" ht="29.25">
      <c r="A4" s="42" t="s">
        <v>82</v>
      </c>
      <c r="B4" s="40" t="s">
        <v>69</v>
      </c>
      <c r="C4" s="41">
        <f>C5+C34</f>
        <v>86252164.8</v>
      </c>
      <c r="D4" s="41" t="e">
        <f>D5+D34</f>
        <v>#REF!</v>
      </c>
      <c r="E4" s="41">
        <f>E5+E34</f>
        <v>71676885.86</v>
      </c>
      <c r="F4" s="41">
        <f>F5+F34</f>
        <v>90197558.94</v>
      </c>
    </row>
    <row r="5" spans="1:6" ht="15">
      <c r="A5" s="1"/>
      <c r="B5" s="2" t="s">
        <v>13</v>
      </c>
      <c r="C5" s="32">
        <f>C6+C19+C27+C29+C14+C31</f>
        <v>65401440</v>
      </c>
      <c r="D5" s="32">
        <f>D6+D19+D27+D29+D14+D31</f>
        <v>-269</v>
      </c>
      <c r="E5" s="32">
        <f>E6+E19+E27+E29+E14+E31</f>
        <v>52503017.510000005</v>
      </c>
      <c r="F5" s="32">
        <f>F6+F19+F27+F29+F14</f>
        <v>69721262.94</v>
      </c>
    </row>
    <row r="6" spans="1:6" ht="28.5">
      <c r="A6" s="5" t="s">
        <v>71</v>
      </c>
      <c r="B6" s="3" t="s">
        <v>0</v>
      </c>
      <c r="C6" s="32">
        <f>SUM(C7:C13)</f>
        <v>50700000</v>
      </c>
      <c r="D6" s="32">
        <f>SUM(D7:D13)</f>
        <v>0</v>
      </c>
      <c r="E6" s="32">
        <f>SUM(E7:E13)</f>
        <v>39790440.84</v>
      </c>
      <c r="F6" s="32">
        <f>SUM(F7:F13)</f>
        <v>53655849</v>
      </c>
    </row>
    <row r="7" spans="1:6" ht="174" customHeight="1">
      <c r="A7" s="47" t="s">
        <v>44</v>
      </c>
      <c r="B7" s="28" t="s">
        <v>45</v>
      </c>
      <c r="C7" s="31">
        <v>50100000</v>
      </c>
      <c r="D7" s="33"/>
      <c r="E7" s="46">
        <v>38476928.96</v>
      </c>
      <c r="F7" s="43">
        <v>52300000</v>
      </c>
    </row>
    <row r="8" spans="1:6" ht="270" customHeight="1">
      <c r="A8" s="49" t="s">
        <v>46</v>
      </c>
      <c r="B8" s="29" t="s">
        <v>47</v>
      </c>
      <c r="C8" s="31">
        <v>250000</v>
      </c>
      <c r="D8" s="33"/>
      <c r="E8" s="46">
        <v>197090.68</v>
      </c>
      <c r="F8" s="31">
        <v>200000</v>
      </c>
    </row>
    <row r="9" spans="1:6" ht="96" customHeight="1">
      <c r="A9" s="49" t="s">
        <v>49</v>
      </c>
      <c r="B9" s="29" t="s">
        <v>48</v>
      </c>
      <c r="C9" s="31">
        <v>200000</v>
      </c>
      <c r="D9" s="33"/>
      <c r="E9" s="46">
        <v>390037.96</v>
      </c>
      <c r="F9" s="31">
        <v>410713</v>
      </c>
    </row>
    <row r="10" spans="1:6" ht="222" customHeight="1">
      <c r="A10" s="6" t="s">
        <v>50</v>
      </c>
      <c r="B10" s="39" t="s">
        <v>51</v>
      </c>
      <c r="C10" s="31">
        <v>150000</v>
      </c>
      <c r="D10" s="33"/>
      <c r="E10" s="46">
        <v>323247</v>
      </c>
      <c r="F10" s="31">
        <v>342000</v>
      </c>
    </row>
    <row r="11" spans="1:6" ht="222" customHeight="1">
      <c r="A11" s="6" t="s">
        <v>123</v>
      </c>
      <c r="B11" s="39" t="s">
        <v>122</v>
      </c>
      <c r="C11" s="31"/>
      <c r="D11" s="33"/>
      <c r="E11" s="46">
        <v>150.24</v>
      </c>
      <c r="F11" s="31">
        <v>150</v>
      </c>
    </row>
    <row r="12" spans="1:6" ht="141" customHeight="1">
      <c r="A12" s="6" t="s">
        <v>124</v>
      </c>
      <c r="B12" s="39" t="s">
        <v>125</v>
      </c>
      <c r="C12" s="31"/>
      <c r="D12" s="33"/>
      <c r="E12" s="46">
        <v>206044.88</v>
      </c>
      <c r="F12" s="31">
        <v>206045</v>
      </c>
    </row>
    <row r="13" spans="1:6" ht="141.75" customHeight="1">
      <c r="A13" s="6" t="s">
        <v>126</v>
      </c>
      <c r="B13" s="39" t="s">
        <v>127</v>
      </c>
      <c r="C13" s="31"/>
      <c r="D13" s="33"/>
      <c r="E13" s="46">
        <v>196941.12</v>
      </c>
      <c r="F13" s="31">
        <v>196941</v>
      </c>
    </row>
    <row r="14" spans="1:6" ht="58.5" customHeight="1">
      <c r="A14" s="5" t="s">
        <v>74</v>
      </c>
      <c r="B14" s="30" t="s">
        <v>56</v>
      </c>
      <c r="C14" s="32">
        <f>C15+C16+C17+C18</f>
        <v>9301440</v>
      </c>
      <c r="D14" s="32">
        <f>D15+D16+D17+D18</f>
        <v>0</v>
      </c>
      <c r="E14" s="32">
        <f>E15+E16+E17+E18</f>
        <v>7832685.13</v>
      </c>
      <c r="F14" s="32">
        <f>F15+F16+F17+F18</f>
        <v>10553500</v>
      </c>
    </row>
    <row r="15" spans="1:6" ht="284.25" customHeight="1">
      <c r="A15" s="51" t="s">
        <v>128</v>
      </c>
      <c r="B15" s="50" t="s">
        <v>97</v>
      </c>
      <c r="C15" s="31">
        <v>4405630</v>
      </c>
      <c r="D15" s="33"/>
      <c r="E15" s="46">
        <v>4012189.56</v>
      </c>
      <c r="F15" s="31">
        <v>5488900</v>
      </c>
    </row>
    <row r="16" spans="1:6" ht="299.25" customHeight="1">
      <c r="A16" s="51" t="s">
        <v>129</v>
      </c>
      <c r="B16" s="29" t="s">
        <v>98</v>
      </c>
      <c r="C16" s="31">
        <v>30600</v>
      </c>
      <c r="D16" s="33"/>
      <c r="E16" s="46">
        <v>21618.39</v>
      </c>
      <c r="F16" s="31">
        <v>27300</v>
      </c>
    </row>
    <row r="17" spans="1:6" ht="283.5" customHeight="1">
      <c r="A17" s="51" t="s">
        <v>131</v>
      </c>
      <c r="B17" s="29" t="s">
        <v>99</v>
      </c>
      <c r="C17" s="31">
        <v>5446250</v>
      </c>
      <c r="D17" s="33"/>
      <c r="E17" s="46">
        <v>4269616.89</v>
      </c>
      <c r="F17" s="31">
        <v>5697700</v>
      </c>
    </row>
    <row r="18" spans="1:6" ht="285" customHeight="1">
      <c r="A18" s="51" t="s">
        <v>130</v>
      </c>
      <c r="B18" s="29" t="s">
        <v>100</v>
      </c>
      <c r="C18" s="31">
        <v>-581040</v>
      </c>
      <c r="D18" s="33"/>
      <c r="E18" s="46">
        <v>-470739.71</v>
      </c>
      <c r="F18" s="31">
        <v>-660400</v>
      </c>
    </row>
    <row r="19" spans="1:6" ht="28.5">
      <c r="A19" s="5" t="s">
        <v>70</v>
      </c>
      <c r="B19" s="26" t="s">
        <v>1</v>
      </c>
      <c r="C19" s="32">
        <f>C24+C25+C26+C20+C21+C22+C23</f>
        <v>3400000</v>
      </c>
      <c r="D19" s="32">
        <f>D24+D25+D26+D20+D21+D22+D23</f>
        <v>0</v>
      </c>
      <c r="E19" s="32">
        <f>E24+E25+E26+E20+E21+E22+E23</f>
        <v>3116854.33</v>
      </c>
      <c r="F19" s="32">
        <f>F24+F25+F26+F20+F21+F22+F23</f>
        <v>3461913.94</v>
      </c>
    </row>
    <row r="20" spans="1:6" ht="78.75" customHeight="1">
      <c r="A20" s="53" t="s">
        <v>106</v>
      </c>
      <c r="B20" s="52" t="s">
        <v>104</v>
      </c>
      <c r="C20" s="31">
        <v>1000000</v>
      </c>
      <c r="D20" s="34"/>
      <c r="E20" s="31">
        <v>1074883.15</v>
      </c>
      <c r="F20" s="31">
        <v>1200000</v>
      </c>
    </row>
    <row r="21" spans="1:6" ht="168.75" customHeight="1">
      <c r="A21" s="55" t="s">
        <v>107</v>
      </c>
      <c r="B21" s="52" t="s">
        <v>105</v>
      </c>
      <c r="C21" s="31">
        <v>900000</v>
      </c>
      <c r="D21" s="34"/>
      <c r="E21" s="31">
        <v>1012655.48</v>
      </c>
      <c r="F21" s="31">
        <v>1100000</v>
      </c>
    </row>
    <row r="22" spans="1:6" ht="126" customHeight="1">
      <c r="A22" s="55" t="s">
        <v>132</v>
      </c>
      <c r="B22" s="25" t="s">
        <v>133</v>
      </c>
      <c r="C22" s="31"/>
      <c r="D22" s="34"/>
      <c r="E22" s="31">
        <v>0.39</v>
      </c>
      <c r="F22" s="31">
        <v>0</v>
      </c>
    </row>
    <row r="23" spans="1:6" ht="101.25" customHeight="1">
      <c r="A23" s="55" t="s">
        <v>108</v>
      </c>
      <c r="B23" s="52" t="str">
        <f>'[1]Доходы'!$A$43</f>
        <v>  
Минимальный налог, зачисляемый в бюджеты субъектов Российской Федерации (за налоговые периоды, истекшие до 1 января 2016 года)
</v>
      </c>
      <c r="C23" s="31">
        <v>0</v>
      </c>
      <c r="D23" s="34"/>
      <c r="E23" s="31">
        <v>0.73</v>
      </c>
      <c r="F23" s="31">
        <v>0</v>
      </c>
    </row>
    <row r="24" spans="1:6" ht="54" customHeight="1">
      <c r="A24" s="6" t="s">
        <v>62</v>
      </c>
      <c r="B24" s="25" t="s">
        <v>2</v>
      </c>
      <c r="C24" s="31"/>
      <c r="D24" s="33"/>
      <c r="E24" s="46">
        <v>-38086.06</v>
      </c>
      <c r="F24" s="31">
        <v>-38086.06</v>
      </c>
    </row>
    <row r="25" spans="1:6" ht="29.25" customHeight="1">
      <c r="A25" s="6" t="s">
        <v>63</v>
      </c>
      <c r="B25" s="25" t="s">
        <v>52</v>
      </c>
      <c r="C25" s="43">
        <v>700000</v>
      </c>
      <c r="D25" s="33"/>
      <c r="E25" s="46">
        <v>602753.6</v>
      </c>
      <c r="F25" s="31">
        <v>650000</v>
      </c>
    </row>
    <row r="26" spans="1:6" ht="33" customHeight="1">
      <c r="A26" s="6" t="s">
        <v>64</v>
      </c>
      <c r="B26" s="25" t="s">
        <v>61</v>
      </c>
      <c r="C26" s="31">
        <v>800000</v>
      </c>
      <c r="D26" s="33"/>
      <c r="E26" s="46">
        <v>464647.04</v>
      </c>
      <c r="F26" s="31">
        <v>550000</v>
      </c>
    </row>
    <row r="27" spans="1:6" ht="45.75" customHeight="1">
      <c r="A27" s="5" t="s">
        <v>72</v>
      </c>
      <c r="B27" s="26" t="s">
        <v>17</v>
      </c>
      <c r="C27" s="32">
        <f>C28</f>
        <v>700000</v>
      </c>
      <c r="D27" s="32">
        <f>D28</f>
        <v>0</v>
      </c>
      <c r="E27" s="32">
        <f>E28</f>
        <v>664916</v>
      </c>
      <c r="F27" s="32">
        <f>F28</f>
        <v>700000</v>
      </c>
    </row>
    <row r="28" spans="1:6" ht="55.5" customHeight="1">
      <c r="A28" s="6" t="s">
        <v>65</v>
      </c>
      <c r="B28" s="25" t="s">
        <v>18</v>
      </c>
      <c r="C28" s="31">
        <v>700000</v>
      </c>
      <c r="D28" s="33"/>
      <c r="E28" s="46">
        <v>664916</v>
      </c>
      <c r="F28" s="31">
        <v>700000</v>
      </c>
    </row>
    <row r="29" spans="1:6" ht="18.75" customHeight="1">
      <c r="A29" s="2" t="s">
        <v>73</v>
      </c>
      <c r="B29" s="3" t="s">
        <v>3</v>
      </c>
      <c r="C29" s="32">
        <f>C30</f>
        <v>1300000</v>
      </c>
      <c r="D29" s="32">
        <f>D30</f>
        <v>0</v>
      </c>
      <c r="E29" s="32">
        <f>E30</f>
        <v>1098390.21</v>
      </c>
      <c r="F29" s="32">
        <f>F30</f>
        <v>1350000</v>
      </c>
    </row>
    <row r="30" spans="1:6" ht="125.25" customHeight="1">
      <c r="A30" s="6" t="s">
        <v>66</v>
      </c>
      <c r="B30" s="25" t="s">
        <v>4</v>
      </c>
      <c r="C30" s="31">
        <v>1300000</v>
      </c>
      <c r="D30" s="33"/>
      <c r="E30" s="46">
        <v>1098390.21</v>
      </c>
      <c r="F30" s="31">
        <v>1350000</v>
      </c>
    </row>
    <row r="31" spans="1:6" ht="90" customHeight="1">
      <c r="A31" s="6" t="s">
        <v>135</v>
      </c>
      <c r="B31" s="26" t="s">
        <v>134</v>
      </c>
      <c r="C31" s="46">
        <f aca="true" t="shared" si="0" ref="C31:F32">C32</f>
        <v>0</v>
      </c>
      <c r="D31" s="46">
        <f t="shared" si="0"/>
        <v>-269</v>
      </c>
      <c r="E31" s="46">
        <f t="shared" si="0"/>
        <v>-269</v>
      </c>
      <c r="F31" s="46">
        <f t="shared" si="0"/>
        <v>-269</v>
      </c>
    </row>
    <row r="32" spans="1:6" ht="50.25" customHeight="1">
      <c r="A32" s="6" t="s">
        <v>139</v>
      </c>
      <c r="B32" s="25" t="s">
        <v>136</v>
      </c>
      <c r="C32" s="46">
        <f t="shared" si="0"/>
        <v>0</v>
      </c>
      <c r="D32" s="46">
        <f t="shared" si="0"/>
        <v>-269</v>
      </c>
      <c r="E32" s="46">
        <f t="shared" si="0"/>
        <v>-269</v>
      </c>
      <c r="F32" s="46">
        <f t="shared" si="0"/>
        <v>-269</v>
      </c>
    </row>
    <row r="33" spans="1:6" ht="132" customHeight="1">
      <c r="A33" s="6" t="s">
        <v>138</v>
      </c>
      <c r="B33" s="52" t="s">
        <v>137</v>
      </c>
      <c r="C33" s="46">
        <v>0</v>
      </c>
      <c r="D33" s="46">
        <v>-269</v>
      </c>
      <c r="E33" s="46">
        <v>-269</v>
      </c>
      <c r="F33" s="31">
        <v>-269</v>
      </c>
    </row>
    <row r="34" spans="1:6" ht="42" customHeight="1">
      <c r="A34" s="6"/>
      <c r="B34" s="26" t="s">
        <v>14</v>
      </c>
      <c r="C34" s="59">
        <f>C35+C41+C43+C47+C51+C52</f>
        <v>20850724.8</v>
      </c>
      <c r="D34" s="59" t="e">
        <f>D35+D41+D43+D47+D51+D52</f>
        <v>#REF!</v>
      </c>
      <c r="E34" s="59">
        <f>E35+E41+E43+E47+E51+E52</f>
        <v>19173868.349999998</v>
      </c>
      <c r="F34" s="59">
        <f>F35+F41+F43+F47+F51+F52</f>
        <v>20476296</v>
      </c>
    </row>
    <row r="35" spans="1:6" ht="73.5" customHeight="1">
      <c r="A35" s="5" t="s">
        <v>75</v>
      </c>
      <c r="B35" s="27" t="s">
        <v>5</v>
      </c>
      <c r="C35" s="32">
        <f>C36+C37+C38+C39+C40</f>
        <v>2021782</v>
      </c>
      <c r="D35" s="32">
        <f>D36+D37+D38+D39+D40</f>
        <v>0</v>
      </c>
      <c r="E35" s="32">
        <f>E36+E37+E38+E39+E40</f>
        <v>1007468.6400000001</v>
      </c>
      <c r="F35" s="32">
        <f>F36+F37+F38+F39+F40</f>
        <v>1466782</v>
      </c>
    </row>
    <row r="36" spans="1:6" ht="51.75" customHeight="1">
      <c r="A36" s="6" t="s">
        <v>67</v>
      </c>
      <c r="B36" s="9" t="s">
        <v>60</v>
      </c>
      <c r="C36" s="31">
        <v>3582</v>
      </c>
      <c r="D36" s="34"/>
      <c r="E36" s="31">
        <v>3582</v>
      </c>
      <c r="F36" s="31">
        <v>3582</v>
      </c>
    </row>
    <row r="37" spans="1:6" ht="153.75" customHeight="1">
      <c r="A37" s="6" t="s">
        <v>109</v>
      </c>
      <c r="B37" s="9" t="s">
        <v>84</v>
      </c>
      <c r="C37" s="31">
        <v>1150000</v>
      </c>
      <c r="D37" s="33"/>
      <c r="E37" s="46">
        <v>362408.77</v>
      </c>
      <c r="F37" s="43">
        <v>660000</v>
      </c>
    </row>
    <row r="38" spans="1:6" ht="157.5" customHeight="1">
      <c r="A38" s="6" t="s">
        <v>110</v>
      </c>
      <c r="B38" s="9" t="s">
        <v>85</v>
      </c>
      <c r="C38" s="31">
        <v>625000</v>
      </c>
      <c r="D38" s="33"/>
      <c r="E38" s="46">
        <v>448793.09</v>
      </c>
      <c r="F38" s="43">
        <v>570000</v>
      </c>
    </row>
    <row r="39" spans="1:6" ht="111" customHeight="1">
      <c r="A39" s="6" t="s">
        <v>95</v>
      </c>
      <c r="B39" s="25" t="s">
        <v>6</v>
      </c>
      <c r="C39" s="31">
        <v>233200</v>
      </c>
      <c r="D39" s="33"/>
      <c r="E39" s="46">
        <v>192684.78</v>
      </c>
      <c r="F39" s="43">
        <v>233200</v>
      </c>
    </row>
    <row r="40" spans="1:6" ht="101.25" customHeight="1">
      <c r="A40" s="6" t="s">
        <v>96</v>
      </c>
      <c r="B40" s="25" t="s">
        <v>7</v>
      </c>
      <c r="C40" s="31">
        <v>10000</v>
      </c>
      <c r="D40" s="33"/>
      <c r="E40" s="46">
        <v>0</v>
      </c>
      <c r="F40" s="31">
        <v>0</v>
      </c>
    </row>
    <row r="41" spans="1:6" ht="33.75" customHeight="1">
      <c r="A41" s="5" t="s">
        <v>76</v>
      </c>
      <c r="B41" s="3" t="s">
        <v>8</v>
      </c>
      <c r="C41" s="32">
        <f>C42</f>
        <v>131280</v>
      </c>
      <c r="D41" s="32">
        <f>D42</f>
        <v>0</v>
      </c>
      <c r="E41" s="32">
        <f>E42</f>
        <v>184054.91</v>
      </c>
      <c r="F41" s="32">
        <f>F42</f>
        <v>205000</v>
      </c>
    </row>
    <row r="42" spans="1:6" ht="36" customHeight="1">
      <c r="A42" s="6" t="s">
        <v>68</v>
      </c>
      <c r="B42" s="4" t="s">
        <v>15</v>
      </c>
      <c r="C42" s="31">
        <v>131280</v>
      </c>
      <c r="D42" s="33"/>
      <c r="E42" s="46">
        <v>184054.91</v>
      </c>
      <c r="F42" s="31">
        <v>205000</v>
      </c>
    </row>
    <row r="43" spans="1:6" ht="42" customHeight="1">
      <c r="A43" s="5" t="s">
        <v>77</v>
      </c>
      <c r="B43" s="7" t="s">
        <v>16</v>
      </c>
      <c r="C43" s="32">
        <f>C44+C45</f>
        <v>1750000</v>
      </c>
      <c r="D43" s="32">
        <f>D44+D45</f>
        <v>0</v>
      </c>
      <c r="E43" s="32">
        <f>E44+E45+E46</f>
        <v>1437272.17</v>
      </c>
      <c r="F43" s="32">
        <f>F44+F45+F46</f>
        <v>1897667</v>
      </c>
    </row>
    <row r="44" spans="1:6" ht="63" customHeight="1">
      <c r="A44" s="6" t="s">
        <v>78</v>
      </c>
      <c r="B44" s="25" t="s">
        <v>53</v>
      </c>
      <c r="C44" s="31">
        <v>1725000</v>
      </c>
      <c r="D44" s="33"/>
      <c r="E44" s="43">
        <v>1415955.39</v>
      </c>
      <c r="F44" s="43">
        <v>1875000</v>
      </c>
    </row>
    <row r="45" spans="1:6" ht="63" customHeight="1">
      <c r="A45" s="6" t="s">
        <v>101</v>
      </c>
      <c r="B45" s="25" t="s">
        <v>53</v>
      </c>
      <c r="C45" s="31">
        <v>25000</v>
      </c>
      <c r="D45" s="33"/>
      <c r="E45" s="46">
        <v>2650</v>
      </c>
      <c r="F45" s="31">
        <v>4000</v>
      </c>
    </row>
    <row r="46" spans="1:6" ht="63" customHeight="1">
      <c r="A46" s="6" t="s">
        <v>142</v>
      </c>
      <c r="B46" s="25" t="s">
        <v>113</v>
      </c>
      <c r="C46" s="31">
        <v>0</v>
      </c>
      <c r="D46" s="33"/>
      <c r="E46" s="46">
        <v>18666.78</v>
      </c>
      <c r="F46" s="31">
        <v>18667</v>
      </c>
    </row>
    <row r="47" spans="1:6" ht="43.5" customHeight="1">
      <c r="A47" s="5" t="s">
        <v>79</v>
      </c>
      <c r="B47" s="3" t="s">
        <v>9</v>
      </c>
      <c r="C47" s="32">
        <f>C48+C49+C50</f>
        <v>5387374</v>
      </c>
      <c r="D47" s="32">
        <f>D48+D49+D50</f>
        <v>0</v>
      </c>
      <c r="E47" s="32">
        <f>E48+E49+E50</f>
        <v>4085512.82</v>
      </c>
      <c r="F47" s="32">
        <f>F48+F49+F50</f>
        <v>4398683</v>
      </c>
    </row>
    <row r="48" spans="1:6" ht="179.25" customHeight="1">
      <c r="A48" s="6" t="s">
        <v>102</v>
      </c>
      <c r="B48" s="9" t="s">
        <v>54</v>
      </c>
      <c r="C48" s="31">
        <v>0</v>
      </c>
      <c r="D48" s="33"/>
      <c r="E48" s="46">
        <v>1076621.08</v>
      </c>
      <c r="F48" s="60">
        <v>1076621</v>
      </c>
    </row>
    <row r="49" spans="1:6" ht="123" customHeight="1">
      <c r="A49" s="6" t="s">
        <v>111</v>
      </c>
      <c r="B49" s="25" t="s">
        <v>83</v>
      </c>
      <c r="C49" s="31">
        <v>5262374</v>
      </c>
      <c r="D49" s="33"/>
      <c r="E49" s="46">
        <v>2653855.78</v>
      </c>
      <c r="F49" s="43">
        <v>2819400</v>
      </c>
    </row>
    <row r="50" spans="1:6" ht="92.25" customHeight="1">
      <c r="A50" s="6" t="s">
        <v>112</v>
      </c>
      <c r="B50" s="25" t="s">
        <v>59</v>
      </c>
      <c r="C50" s="31">
        <v>125000</v>
      </c>
      <c r="D50" s="33"/>
      <c r="E50" s="46">
        <v>355035.96</v>
      </c>
      <c r="F50" s="43">
        <v>502662</v>
      </c>
    </row>
    <row r="51" spans="1:6" ht="29.25" customHeight="1">
      <c r="A51" s="5" t="s">
        <v>80</v>
      </c>
      <c r="B51" s="3" t="s">
        <v>12</v>
      </c>
      <c r="C51" s="32">
        <v>224178.49</v>
      </c>
      <c r="D51" s="32" t="e">
        <f>#REF!+#REF!+#REF!+#REF!+#REF!+#REF!+#REF!</f>
        <v>#REF!</v>
      </c>
      <c r="E51" s="32">
        <v>1541396.37</v>
      </c>
      <c r="F51" s="32">
        <v>1570000</v>
      </c>
    </row>
    <row r="52" spans="1:6" ht="48" customHeight="1">
      <c r="A52" s="5" t="s">
        <v>93</v>
      </c>
      <c r="B52" s="26" t="s">
        <v>55</v>
      </c>
      <c r="C52" s="32">
        <f>C53++C54+C55+C56</f>
        <v>11336110.31</v>
      </c>
      <c r="D52" s="32">
        <f>D53++D54+D55+D56</f>
        <v>0</v>
      </c>
      <c r="E52" s="32">
        <f>E53++E54+E55+E56</f>
        <v>10918163.44</v>
      </c>
      <c r="F52" s="32">
        <f>F53++F54+F55+F56</f>
        <v>10938164</v>
      </c>
    </row>
    <row r="53" spans="1:6" ht="30.75" customHeight="1">
      <c r="A53" s="6" t="s">
        <v>92</v>
      </c>
      <c r="B53" s="25" t="s">
        <v>94</v>
      </c>
      <c r="C53" s="31">
        <v>0</v>
      </c>
      <c r="D53" s="33"/>
      <c r="E53" s="46"/>
      <c r="F53" s="31">
        <v>0</v>
      </c>
    </row>
    <row r="54" spans="1:6" ht="43.5" customHeight="1">
      <c r="A54" s="6" t="s">
        <v>103</v>
      </c>
      <c r="B54" s="25" t="s">
        <v>55</v>
      </c>
      <c r="C54" s="54"/>
      <c r="D54" s="33"/>
      <c r="E54" s="46">
        <v>125832</v>
      </c>
      <c r="F54" s="31">
        <v>145832</v>
      </c>
    </row>
    <row r="55" spans="1:6" ht="43.5" customHeight="1">
      <c r="A55" s="6" t="s">
        <v>116</v>
      </c>
      <c r="B55" s="25" t="s">
        <v>55</v>
      </c>
      <c r="C55" s="54"/>
      <c r="D55" s="33"/>
      <c r="E55" s="46">
        <v>-645000</v>
      </c>
      <c r="F55" s="31">
        <v>-645000</v>
      </c>
    </row>
    <row r="56" spans="1:6" ht="43.5" customHeight="1">
      <c r="A56" s="6" t="s">
        <v>117</v>
      </c>
      <c r="B56" s="25" t="s">
        <v>55</v>
      </c>
      <c r="C56" s="54">
        <v>11336110.31</v>
      </c>
      <c r="D56" s="33"/>
      <c r="E56" s="46">
        <v>11437331.44</v>
      </c>
      <c r="F56" s="43">
        <v>11437332</v>
      </c>
    </row>
    <row r="57" spans="1:6" ht="18.75" customHeight="1">
      <c r="A57" s="5" t="s">
        <v>81</v>
      </c>
      <c r="B57" s="3" t="s">
        <v>10</v>
      </c>
      <c r="C57" s="32">
        <f>C58+C59+C60+C63+C61+C62</f>
        <v>308719723.41999996</v>
      </c>
      <c r="D57" s="32">
        <f>D58+D59+D60+D63+D61</f>
        <v>0</v>
      </c>
      <c r="E57" s="32">
        <f>E58+E59+E60+E63+E61+E62</f>
        <v>210919159.32</v>
      </c>
      <c r="F57" s="56">
        <f>F58+F59+F60+F63+F61+F62</f>
        <v>308721314.55</v>
      </c>
    </row>
    <row r="58" spans="1:6" ht="51.75" customHeight="1">
      <c r="A58" s="6" t="s">
        <v>87</v>
      </c>
      <c r="B58" s="25" t="s">
        <v>39</v>
      </c>
      <c r="C58" s="31">
        <v>114963042.52</v>
      </c>
      <c r="D58" s="33"/>
      <c r="E58" s="46">
        <v>87203661.52</v>
      </c>
      <c r="F58" s="43">
        <v>114963042.52</v>
      </c>
    </row>
    <row r="59" spans="1:6" ht="57.75" customHeight="1">
      <c r="A59" s="6" t="s">
        <v>88</v>
      </c>
      <c r="B59" s="25" t="s">
        <v>40</v>
      </c>
      <c r="C59" s="31">
        <v>36334280.07</v>
      </c>
      <c r="D59" s="33"/>
      <c r="E59" s="46">
        <v>15159442.17</v>
      </c>
      <c r="F59" s="43">
        <v>36334280.07</v>
      </c>
    </row>
    <row r="60" spans="1:6" ht="48" customHeight="1">
      <c r="A60" s="6" t="s">
        <v>89</v>
      </c>
      <c r="B60" s="25" t="s">
        <v>41</v>
      </c>
      <c r="C60" s="31">
        <v>118167949.15</v>
      </c>
      <c r="D60" s="33"/>
      <c r="E60" s="46">
        <v>86842589.22</v>
      </c>
      <c r="F60" s="43">
        <v>118167949.15</v>
      </c>
    </row>
    <row r="61" spans="1:6" ht="48" customHeight="1">
      <c r="A61" s="6" t="s">
        <v>90</v>
      </c>
      <c r="B61" s="25" t="s">
        <v>86</v>
      </c>
      <c r="C61" s="31">
        <v>39463458.59</v>
      </c>
      <c r="D61" s="33"/>
      <c r="E61" s="46">
        <v>21920882.19</v>
      </c>
      <c r="F61" s="43">
        <v>39463458.59</v>
      </c>
    </row>
    <row r="62" spans="1:6" ht="90" customHeight="1">
      <c r="A62" s="6" t="s">
        <v>141</v>
      </c>
      <c r="B62" s="25" t="s">
        <v>140</v>
      </c>
      <c r="C62" s="31">
        <v>0</v>
      </c>
      <c r="D62" s="33"/>
      <c r="E62" s="46">
        <v>3174379.51</v>
      </c>
      <c r="F62" s="43">
        <v>3174379.51</v>
      </c>
    </row>
    <row r="63" spans="1:6" ht="87.75" customHeight="1">
      <c r="A63" s="6" t="s">
        <v>91</v>
      </c>
      <c r="B63" s="25" t="s">
        <v>42</v>
      </c>
      <c r="C63" s="31">
        <v>-209006.91</v>
      </c>
      <c r="D63" s="33"/>
      <c r="E63" s="46">
        <v>-3381795.29</v>
      </c>
      <c r="F63" s="43">
        <v>-3381795.29</v>
      </c>
    </row>
    <row r="64" spans="1:6" ht="15">
      <c r="A64" s="1"/>
      <c r="B64" s="2" t="s">
        <v>11</v>
      </c>
      <c r="C64" s="32">
        <f>C4+C57</f>
        <v>394971888.21999997</v>
      </c>
      <c r="D64" s="32" t="e">
        <f>D4+D57</f>
        <v>#REF!</v>
      </c>
      <c r="E64" s="32">
        <f>E4+E57</f>
        <v>282596045.18</v>
      </c>
      <c r="F64" s="32">
        <f>F4+F57</f>
        <v>398918873.49</v>
      </c>
    </row>
    <row r="65" spans="1:6" ht="26.25" customHeight="1">
      <c r="A65" s="13"/>
      <c r="B65" s="14"/>
      <c r="C65" s="15"/>
      <c r="D65" s="15"/>
      <c r="E65" s="15"/>
      <c r="F65" s="15"/>
    </row>
    <row r="66" spans="1:6" ht="15">
      <c r="A66" s="16" t="s">
        <v>36</v>
      </c>
      <c r="B66" s="17" t="s">
        <v>29</v>
      </c>
      <c r="C66" s="18"/>
      <c r="D66" s="18"/>
      <c r="E66" s="47"/>
      <c r="F66" s="6"/>
    </row>
    <row r="67" spans="1:6" ht="15">
      <c r="A67" s="22">
        <v>1</v>
      </c>
      <c r="B67" s="17" t="s">
        <v>38</v>
      </c>
      <c r="C67" s="23">
        <v>3</v>
      </c>
      <c r="D67" s="23"/>
      <c r="E67" s="48"/>
      <c r="F67" s="24">
        <v>4</v>
      </c>
    </row>
    <row r="68" spans="1:6" ht="31.5">
      <c r="A68" s="20" t="s">
        <v>30</v>
      </c>
      <c r="B68" s="19" t="s">
        <v>21</v>
      </c>
      <c r="C68" s="35">
        <v>76107984.78</v>
      </c>
      <c r="D68" s="35">
        <v>39517252.65</v>
      </c>
      <c r="E68" s="35">
        <v>51790741.98</v>
      </c>
      <c r="F68" s="35">
        <v>77107984.78</v>
      </c>
    </row>
    <row r="69" spans="1:6" ht="36.75" customHeight="1">
      <c r="A69" s="20" t="s">
        <v>31</v>
      </c>
      <c r="B69" s="19" t="s">
        <v>22</v>
      </c>
      <c r="C69" s="35">
        <v>5204</v>
      </c>
      <c r="D69" s="35">
        <v>205645</v>
      </c>
      <c r="E69" s="35">
        <v>5204</v>
      </c>
      <c r="F69" s="35">
        <v>5204</v>
      </c>
    </row>
    <row r="70" spans="1:6" ht="15.75">
      <c r="A70" s="20" t="s">
        <v>32</v>
      </c>
      <c r="B70" s="19" t="s">
        <v>23</v>
      </c>
      <c r="C70" s="35">
        <v>47667349.52</v>
      </c>
      <c r="D70" s="35">
        <v>9496162.54</v>
      </c>
      <c r="E70" s="35">
        <v>15573906.87</v>
      </c>
      <c r="F70" s="35">
        <v>48167349.52</v>
      </c>
    </row>
    <row r="71" spans="1:6" ht="31.5">
      <c r="A71" s="20" t="s">
        <v>33</v>
      </c>
      <c r="B71" s="19" t="s">
        <v>24</v>
      </c>
      <c r="C71" s="35">
        <v>5362437.28</v>
      </c>
      <c r="D71" s="35">
        <v>33395867.55</v>
      </c>
      <c r="E71" s="35">
        <v>3231694.75</v>
      </c>
      <c r="F71" s="35">
        <v>5362437.28</v>
      </c>
    </row>
    <row r="72" spans="1:6" ht="15.75">
      <c r="A72" s="20" t="s">
        <v>57</v>
      </c>
      <c r="B72" s="19" t="s">
        <v>58</v>
      </c>
      <c r="C72" s="35">
        <v>135000</v>
      </c>
      <c r="D72" s="35">
        <v>971275</v>
      </c>
      <c r="E72" s="35">
        <v>91020</v>
      </c>
      <c r="F72" s="35">
        <v>135000</v>
      </c>
    </row>
    <row r="73" spans="1:6" ht="15.75">
      <c r="A73" s="20" t="s">
        <v>34</v>
      </c>
      <c r="B73" s="19" t="s">
        <v>25</v>
      </c>
      <c r="C73" s="35">
        <v>230234407.56</v>
      </c>
      <c r="D73" s="35">
        <v>153529441.39</v>
      </c>
      <c r="E73" s="35">
        <v>151490927.54</v>
      </c>
      <c r="F73" s="35">
        <v>230981392.83</v>
      </c>
    </row>
    <row r="74" spans="1:6" ht="50.25" customHeight="1">
      <c r="A74" s="20" t="s">
        <v>35</v>
      </c>
      <c r="B74" s="19" t="s">
        <v>26</v>
      </c>
      <c r="C74" s="35">
        <v>37111857.47</v>
      </c>
      <c r="D74" s="35">
        <v>28802569.78</v>
      </c>
      <c r="E74" s="35">
        <v>31752702.23</v>
      </c>
      <c r="F74" s="35">
        <v>37311857.47</v>
      </c>
    </row>
    <row r="75" spans="1:6" ht="15.75">
      <c r="A75" s="20">
        <v>1000</v>
      </c>
      <c r="B75" s="19" t="s">
        <v>27</v>
      </c>
      <c r="C75" s="35">
        <v>9720274.22</v>
      </c>
      <c r="D75" s="35">
        <v>4923385.75</v>
      </c>
      <c r="E75" s="35">
        <v>4366175.16</v>
      </c>
      <c r="F75" s="35">
        <v>9720274.22</v>
      </c>
    </row>
    <row r="76" spans="1:6" ht="31.5">
      <c r="A76" s="20">
        <v>1100</v>
      </c>
      <c r="B76" s="19" t="s">
        <v>43</v>
      </c>
      <c r="C76" s="35">
        <v>4770168.36</v>
      </c>
      <c r="D76" s="35">
        <v>3001500</v>
      </c>
      <c r="E76" s="35">
        <v>4692728.61</v>
      </c>
      <c r="F76" s="35">
        <v>6270168.36</v>
      </c>
    </row>
    <row r="77" spans="1:6" ht="47.25">
      <c r="A77" s="20" t="s">
        <v>114</v>
      </c>
      <c r="B77" s="19" t="s">
        <v>115</v>
      </c>
      <c r="C77" s="35">
        <v>203671.23</v>
      </c>
      <c r="D77" s="35"/>
      <c r="E77" s="35">
        <v>0</v>
      </c>
      <c r="F77" s="35">
        <v>203671.23</v>
      </c>
    </row>
    <row r="78" spans="1:8" s="21" customFormat="1" ht="19.5" customHeight="1">
      <c r="A78" s="20"/>
      <c r="B78" s="2" t="s">
        <v>37</v>
      </c>
      <c r="C78" s="36">
        <f>C68+C69+C70+C71+C73+C74+C75+C76+C72+C77</f>
        <v>411318354.4200001</v>
      </c>
      <c r="D78" s="36">
        <f>D68+D69+D70+D71+D73+D74+D75+D76+D72+D77</f>
        <v>273843099.65999997</v>
      </c>
      <c r="E78" s="36">
        <f>E68+E69+E70+E71+E73+E74+E75+E76+E72+E77</f>
        <v>262995101.14</v>
      </c>
      <c r="F78" s="58">
        <f>F68+F69+F70+F71+F73+F74+F75+F76+F72+F77</f>
        <v>415265339.69000006</v>
      </c>
      <c r="H78"/>
    </row>
    <row r="79" spans="1:8" ht="15.75">
      <c r="A79" s="19"/>
      <c r="B79" s="19" t="s">
        <v>28</v>
      </c>
      <c r="C79" s="37">
        <f>C64-C78</f>
        <v>-16346466.200000107</v>
      </c>
      <c r="D79" s="37" t="e">
        <f>D64-D78</f>
        <v>#REF!</v>
      </c>
      <c r="E79" s="37">
        <f>E64-E78</f>
        <v>19600944.04000002</v>
      </c>
      <c r="F79" s="37">
        <f>F64-F78</f>
        <v>-16346466.200000048</v>
      </c>
      <c r="H79" s="21"/>
    </row>
    <row r="80" ht="15">
      <c r="F80" s="38"/>
    </row>
  </sheetData>
  <sheetProtection/>
  <mergeCells count="1">
    <mergeCell ref="A1:F1"/>
  </mergeCells>
  <printOptions/>
  <pageMargins left="0.7086614173228347" right="0.11811023622047245" top="0.1968503937007874" bottom="0.1968503937007874" header="0.31496062992125984" footer="0.31496062992125984"/>
  <pageSetup fitToHeight="0" fitToWidth="1"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2023-10-19T11:20:04Z</dcterms:modified>
  <cp:category/>
  <cp:version/>
  <cp:contentType/>
  <cp:contentStatus/>
</cp:coreProperties>
</file>